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LGA\Programme Team\Team\CHIP\CHIP Commissioning\Bespoke Support Requests\Greater Manchester\Final report\"/>
    </mc:Choice>
  </mc:AlternateContent>
  <bookViews>
    <workbookView xWindow="-105" yWindow="-105" windowWidth="19425" windowHeight="10425" tabRatio="762" activeTab="1"/>
  </bookViews>
  <sheets>
    <sheet name="Intructions" sheetId="7" r:id="rId1"/>
    <sheet name="ECH savings model" sheetId="3" r:id="rId2"/>
  </sheets>
  <definedNames>
    <definedName name="_Hlk27076867" localSheetId="0">Intructions!$B$6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3" l="1"/>
  <c r="D44" i="3"/>
  <c r="D43" i="3"/>
  <c r="C45" i="3"/>
  <c r="C44" i="3"/>
  <c r="C43" i="3"/>
  <c r="B44" i="3"/>
  <c r="B43" i="3"/>
  <c r="C41" i="3"/>
  <c r="B41" i="3"/>
  <c r="B40" i="3"/>
  <c r="E29" i="3" l="1"/>
  <c r="B30" i="3"/>
  <c r="C30" i="3"/>
  <c r="D30" i="3"/>
  <c r="E30" i="3" l="1"/>
  <c r="E43" i="3" l="1"/>
  <c r="E41" i="3"/>
  <c r="E45" i="3"/>
  <c r="E44" i="3"/>
  <c r="E40" i="3"/>
  <c r="D34" i="3"/>
  <c r="C33" i="3"/>
  <c r="B32" i="3"/>
  <c r="B35" i="3" s="1"/>
  <c r="B37" i="3" s="1"/>
  <c r="C35" i="3" l="1"/>
  <c r="C37" i="3" s="1"/>
  <c r="E33" i="3"/>
  <c r="D35" i="3"/>
  <c r="E34" i="3"/>
  <c r="E32" i="3"/>
  <c r="E35" i="3" l="1"/>
  <c r="D37" i="3"/>
  <c r="B47" i="3" l="1"/>
  <c r="C47" i="3"/>
  <c r="C49" i="3" s="1"/>
  <c r="D47" i="3"/>
  <c r="D49" i="3" s="1"/>
  <c r="C51" i="3" l="1"/>
  <c r="C53" i="3" s="1"/>
  <c r="D51" i="3"/>
  <c r="D53" i="3" s="1"/>
  <c r="E47" i="3"/>
  <c r="B49" i="3"/>
  <c r="B51" i="3" s="1"/>
  <c r="E49" i="3" l="1"/>
  <c r="B53" i="3" l="1"/>
  <c r="E53" i="3" s="1"/>
  <c r="E51" i="3"/>
  <c r="E37" i="3" l="1"/>
</calcChain>
</file>

<file path=xl/sharedStrings.xml><?xml version="1.0" encoding="utf-8"?>
<sst xmlns="http://schemas.openxmlformats.org/spreadsheetml/2006/main" count="112" uniqueCount="99">
  <si>
    <t>TOTAL</t>
  </si>
  <si>
    <t>0-5 hrs pw</t>
  </si>
  <si>
    <t>Average care cost per week (for scheme)</t>
  </si>
  <si>
    <r>
      <t xml:space="preserve">per </t>
    </r>
    <r>
      <rPr>
        <u/>
        <sz val="11"/>
        <color theme="1"/>
        <rFont val="Segoe Ml"/>
      </rPr>
      <t>week</t>
    </r>
  </si>
  <si>
    <t>6-14 hrs pw</t>
  </si>
  <si>
    <t>Dom care charge (community) HIGH</t>
  </si>
  <si>
    <t>Dom care charge (community) MEDIUM</t>
  </si>
  <si>
    <t>Dom care charge (community) LOW</t>
  </si>
  <si>
    <t>15+ hrs pw</t>
  </si>
  <si>
    <t>External care charges per week</t>
  </si>
  <si>
    <t>Forecasted savings pa (100% occupancy)</t>
  </si>
  <si>
    <t>Hours within each banding per week</t>
  </si>
  <si>
    <t>HIGH</t>
  </si>
  <si>
    <t>MEDIUM</t>
  </si>
  <si>
    <t>LOW</t>
  </si>
  <si>
    <t>Comparison costs in the community (outside of ECH)</t>
  </si>
  <si>
    <t>Average hours in each banding per week</t>
  </si>
  <si>
    <t>Apportioned balance of needs in this model</t>
  </si>
  <si>
    <t>Corresponding apportioned units in this model</t>
  </si>
  <si>
    <t>Care need bandings</t>
  </si>
  <si>
    <t>Cost of background support &amp; care (HIGH NEEDS)</t>
  </si>
  <si>
    <t>Cost of background support &amp; care (MEDIUM NEEDS)</t>
  </si>
  <si>
    <t>Cost of background support &amp; care (LOW NEEDS)</t>
  </si>
  <si>
    <t>TOTAL ECH ANNUAL CARE &amp; SUPPORT COST TO LOCAL AUTHORITY</t>
  </si>
  <si>
    <t>NET</t>
  </si>
  <si>
    <t>Costs of background support &amp; care (in ECH)</t>
  </si>
  <si>
    <t>Extra care housing savings/cost avoidance model</t>
  </si>
  <si>
    <t>HOUSING LIN</t>
  </si>
  <si>
    <t>© Housing LIN 2019</t>
  </si>
  <si>
    <t>Insert: (average cost of residential care for older people - higher needs)</t>
  </si>
  <si>
    <t>Insert: (average cost of residential care for older people - medium needs)(alternatively apply a single rate for residential care)</t>
  </si>
  <si>
    <t>Insert: (average cost of domicilary care for higher needs clients - e.g. 15+ hrs p/w but to be defined locally)</t>
  </si>
  <si>
    <t>Insert: (average cost of domicilary care for medium needs clients - e.g. 6-14 hrs p/w but to be defined locally)</t>
  </si>
  <si>
    <t>Insert: (no. of people diverted/moved from residential care)</t>
  </si>
  <si>
    <t>ALL £ FIGURES NET (of client contributions)</t>
  </si>
  <si>
    <t>Cost of background support &amp; care p/w (HIGH NEEDS)</t>
  </si>
  <si>
    <t>Cost of background support &amp; care p/w (MEDIUM NEEDS)</t>
  </si>
  <si>
    <t>Cost of background support &amp; care p/w (LOW NEEDS)</t>
  </si>
  <si>
    <t>Residential care cost p/w (community) HIGH</t>
  </si>
  <si>
    <t>Residential care cost p/w (community) MEDIUM</t>
  </si>
  <si>
    <t>Dom care cost p/w (community) HIGH</t>
  </si>
  <si>
    <t>Dom care cost p/w (community) MEDIUM</t>
  </si>
  <si>
    <t>Dom care cost p/w (community) LOW</t>
  </si>
  <si>
    <t>Comparison costs outside of extra care housing</t>
  </si>
  <si>
    <t>Residential care charge HIGH</t>
  </si>
  <si>
    <t>Residential care charge MEDIUM</t>
  </si>
  <si>
    <t>To complement the extra care housing (ECH) CBA tool, the Housing LIN has drawn on work with other local authorities to develop a model for assessing the extent of any cashable savings and cost avoidance from the use of extra care housing compared with other care options.</t>
  </si>
  <si>
    <t xml:space="preserve">This approach has been informed by work undertaken by other councils operating extra care housing programmes where a similar approach to determining the cost effectiveness of extra care housing has been employed, i.e. the potential of extra care housing to be a more cost effective alternative to other care pathways, particularly avoiding the use of residential care and to a lesser extent domiciliary care packages in the community. </t>
  </si>
  <si>
    <t>Intructions</t>
  </si>
  <si>
    <t>cell B10</t>
  </si>
  <si>
    <t>cells B29/C29/D29</t>
  </si>
  <si>
    <t xml:space="preserve">The model uses a series of assumption that can all be varied depending on local circumstances and preferences. The default assumptions used are: </t>
  </si>
  <si>
    <t>Scheme size: 80 units</t>
  </si>
  <si>
    <t xml:space="preserve">Maintaining ECH as a balanced community in terms of having a mix of care needs: one third high needs, one third medium needs, one third low/no care needs. </t>
  </si>
  <si>
    <t>High needs: 15+ hours per week with average at 18 hours per week</t>
  </si>
  <si>
    <t>Medium needs: between 6-14 hours per week with average at 10 hours per week</t>
  </si>
  <si>
    <t>Low needs: between 0-5 hours per week with the average at 3 hours per week</t>
  </si>
  <si>
    <t>Occupancy is 95%</t>
  </si>
  <si>
    <t>The model requires local data to be input in relation to:</t>
  </si>
  <si>
    <t>For Greater Manchester Health &amp; Social Care Partnership</t>
  </si>
  <si>
    <t>Extra care housing resource pack</t>
  </si>
  <si>
    <t>Number of units</t>
  </si>
  <si>
    <t>EQUIVALENT RESIDENTIAL &amp; DOMICILARY CARE CHARGES PA</t>
  </si>
  <si>
    <t>cell B28</t>
  </si>
  <si>
    <t>cell C28</t>
  </si>
  <si>
    <t>cell D28</t>
  </si>
  <si>
    <t>cells B53/C53/D53</t>
  </si>
  <si>
    <t>It is assumed that core background support costs (i.e. daytime and overnight support, not planned personal care) are met by the local authority.</t>
  </si>
  <si>
    <r>
      <t xml:space="preserve">All costs are </t>
    </r>
    <r>
      <rPr>
        <i/>
        <sz val="11"/>
        <color theme="1"/>
        <rFont val="Segoe UI"/>
        <family val="2"/>
      </rPr>
      <t>net</t>
    </r>
    <r>
      <rPr>
        <sz val="11"/>
        <color theme="1"/>
        <rFont val="Segoe UI"/>
        <family val="2"/>
      </rPr>
      <t xml:space="preserve"> after contributions from residents (gross costs can be used provided that all costs are input gross).</t>
    </r>
  </si>
  <si>
    <t>cell B32</t>
  </si>
  <si>
    <t>cell C33</t>
  </si>
  <si>
    <t>cell D34</t>
  </si>
  <si>
    <t>cells B40/B41</t>
  </si>
  <si>
    <t>cell C41</t>
  </si>
  <si>
    <t>cells B43/B44</t>
  </si>
  <si>
    <t>cells C43/C44/C45</t>
  </si>
  <si>
    <t>Insert: (no. of people moving to ECH from a high dom care package; as applicable)</t>
  </si>
  <si>
    <t>Insert: (no. of people moving to ECH from a medium dom care package; as applicable)</t>
  </si>
  <si>
    <t>Insert: (no. of people moving to ECH from a low dom care package; as applicable)</t>
  </si>
  <si>
    <t>Insert data (in savings model)</t>
  </si>
  <si>
    <t>cells D43/D44/D45</t>
  </si>
  <si>
    <t>consultancy@housinglin.org.uk</t>
  </si>
  <si>
    <t>Insert: (average cost of domicilary care for lower needs clients -  e.g. 0-5 hrs p/w but to be defined locally)</t>
  </si>
  <si>
    <t>Background</t>
  </si>
  <si>
    <t>Care profile of residents:</t>
  </si>
  <si>
    <t>Costs in extra care housing:</t>
  </si>
  <si>
    <t>Comparison costs outside of extra care housing:</t>
  </si>
  <si>
    <t>Average cost of background support &amp; care p/w (high needs)</t>
  </si>
  <si>
    <t>Average cost of background support &amp; care p/w (medium needs)</t>
  </si>
  <si>
    <t>Average cost of background support &amp; care p/w (low needs)</t>
  </si>
  <si>
    <t>Average residential care cost p/w high (alternatively apply a single rate for residential care)</t>
  </si>
  <si>
    <t>Average residential care cost p/w medium (alternatively apply a single rate for residential care)</t>
  </si>
  <si>
    <t>Average domiciliary care cost p/w (community) high e.g. 15+ hrs p/w but to be defined locally</t>
  </si>
  <si>
    <t>Average domiciliary care cost p/w (community) medium e.g. 6-14 hrs p/w but to be defined locally</t>
  </si>
  <si>
    <t>Average domiciliary care cost p/w (community) low e.g. 0-5 hrs p/w but to be defined locally</t>
  </si>
  <si>
    <t>Insert: (average hours p/w of care for high care needs clients x hourly rate for care) + weekly cost of core background support per unit per week)</t>
  </si>
  <si>
    <t>Insert: (average hours p/w of care for medium care needs clients x hourly rate for care) + weekly cost of core background support per unit per week)</t>
  </si>
  <si>
    <t>Insert: (average hours p/w of care for low care needs clients x hourly rate for care) + weekly cost of core background support per unit per week)</t>
  </si>
  <si>
    <t>FORECASTED SAVINGS pa (95% occupancy)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</si>
</sst>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Segoe Ml"/>
    </font>
    <font>
      <sz val="11"/>
      <color theme="1"/>
      <name val="Segoe Ml"/>
    </font>
    <font>
      <b/>
      <sz val="11"/>
      <color theme="1"/>
      <name val="Segoe Ml"/>
    </font>
    <font>
      <u/>
      <sz val="11"/>
      <color theme="1"/>
      <name val="Segoe Ml"/>
    </font>
    <font>
      <sz val="11"/>
      <name val="Segoe Ml"/>
    </font>
    <font>
      <sz val="11"/>
      <color rgb="FFFF0000"/>
      <name val="Segoe Ml"/>
    </font>
    <font>
      <u/>
      <sz val="11"/>
      <name val="Segoe Ml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44" fontId="4" fillId="0" borderId="1" xfId="0" applyNumberFormat="1" applyFont="1" applyBorder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44" fontId="3" fillId="0" borderId="0" xfId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4" fillId="0" borderId="1" xfId="0" applyFont="1" applyBorder="1"/>
    <xf numFmtId="9" fontId="4" fillId="0" borderId="1" xfId="2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4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44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44" fontId="4" fillId="2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 wrapText="1"/>
    </xf>
    <xf numFmtId="44" fontId="6" fillId="0" borderId="0" xfId="1" applyFont="1" applyAlignment="1">
      <alignment horizontal="center"/>
    </xf>
    <xf numFmtId="0" fontId="3" fillId="0" borderId="2" xfId="0" applyFont="1" applyBorder="1"/>
    <xf numFmtId="44" fontId="3" fillId="0" borderId="2" xfId="0" applyNumberFormat="1" applyFont="1" applyBorder="1"/>
    <xf numFmtId="0" fontId="3" fillId="0" borderId="0" xfId="0" applyFont="1" applyFill="1"/>
    <xf numFmtId="0" fontId="4" fillId="0" borderId="1" xfId="0" applyFont="1" applyFill="1" applyBorder="1"/>
    <xf numFmtId="44" fontId="4" fillId="0" borderId="1" xfId="0" applyNumberFormat="1" applyFont="1" applyFill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0" xfId="0" applyNumberFormat="1" applyFont="1"/>
    <xf numFmtId="44" fontId="6" fillId="0" borderId="0" xfId="1" applyFont="1" applyAlignment="1">
      <alignment horizontal="right"/>
    </xf>
    <xf numFmtId="44" fontId="3" fillId="0" borderId="0" xfId="1" applyFont="1" applyAlignment="1">
      <alignment horizontal="right"/>
    </xf>
    <xf numFmtId="0" fontId="3" fillId="0" borderId="0" xfId="0" applyFont="1" applyBorder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/>
    </xf>
    <xf numFmtId="0" fontId="9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11" fillId="0" borderId="0" xfId="0" applyFont="1"/>
    <xf numFmtId="0" fontId="13" fillId="0" borderId="0" xfId="3"/>
    <xf numFmtId="0" fontId="5" fillId="3" borderId="0" xfId="0" applyFont="1" applyFill="1"/>
    <xf numFmtId="0" fontId="3" fillId="0" borderId="3" xfId="0" applyFont="1" applyBorder="1"/>
    <xf numFmtId="0" fontId="3" fillId="0" borderId="4" xfId="0" applyFont="1" applyBorder="1"/>
    <xf numFmtId="0" fontId="3" fillId="3" borderId="5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/>
    <xf numFmtId="0" fontId="10" fillId="0" borderId="0" xfId="0" applyFont="1" applyAlignment="1">
      <alignment horizontal="left" vertical="center" wrapText="1" indent="2"/>
    </xf>
    <xf numFmtId="44" fontId="4" fillId="2" borderId="1" xfId="1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ultancy@housinglin.org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7"/>
  <sheetViews>
    <sheetView topLeftCell="A22" workbookViewId="0">
      <selection activeCell="D27" sqref="D27"/>
    </sheetView>
  </sheetViews>
  <sheetFormatPr defaultRowHeight="16.5"/>
  <cols>
    <col min="2" max="2" width="91.140625" customWidth="1"/>
    <col min="3" max="3" width="29.5703125" style="54" customWidth="1"/>
  </cols>
  <sheetData>
    <row r="1" spans="2:3">
      <c r="B1" s="3" t="s">
        <v>27</v>
      </c>
    </row>
    <row r="2" spans="2:3">
      <c r="B2" s="3" t="s">
        <v>59</v>
      </c>
    </row>
    <row r="3" spans="2:3">
      <c r="B3" s="3" t="s">
        <v>60</v>
      </c>
    </row>
    <row r="4" spans="2:3">
      <c r="B4" s="3"/>
    </row>
    <row r="5" spans="2:3">
      <c r="B5" s="52" t="s">
        <v>83</v>
      </c>
    </row>
    <row r="6" spans="2:3" ht="66">
      <c r="B6" s="49" t="s">
        <v>46</v>
      </c>
    </row>
    <row r="7" spans="2:3" ht="82.5">
      <c r="B7" s="49" t="s">
        <v>47</v>
      </c>
    </row>
    <row r="8" spans="2:3">
      <c r="B8" s="49"/>
    </row>
    <row r="9" spans="2:3">
      <c r="B9" s="49"/>
    </row>
    <row r="10" spans="2:3">
      <c r="B10" s="53" t="s">
        <v>48</v>
      </c>
      <c r="C10" s="59" t="s">
        <v>79</v>
      </c>
    </row>
    <row r="12" spans="2:3" ht="33">
      <c r="B12" s="49" t="s">
        <v>51</v>
      </c>
    </row>
    <row r="13" spans="2:3">
      <c r="B13" s="50" t="s">
        <v>52</v>
      </c>
      <c r="C13" s="54" t="s">
        <v>49</v>
      </c>
    </row>
    <row r="14" spans="2:3" ht="33">
      <c r="B14" s="67" t="s">
        <v>53</v>
      </c>
      <c r="C14" s="54" t="s">
        <v>50</v>
      </c>
    </row>
    <row r="15" spans="2:3">
      <c r="B15" s="54" t="s">
        <v>84</v>
      </c>
    </row>
    <row r="16" spans="2:3">
      <c r="B16" s="55" t="s">
        <v>54</v>
      </c>
      <c r="C16" s="54" t="s">
        <v>63</v>
      </c>
    </row>
    <row r="17" spans="2:3">
      <c r="B17" s="55" t="s">
        <v>55</v>
      </c>
      <c r="C17" s="54" t="s">
        <v>64</v>
      </c>
    </row>
    <row r="18" spans="2:3">
      <c r="B18" s="55" t="s">
        <v>56</v>
      </c>
      <c r="C18" s="54" t="s">
        <v>65</v>
      </c>
    </row>
    <row r="19" spans="2:3">
      <c r="B19" s="50" t="s">
        <v>57</v>
      </c>
      <c r="C19" s="54" t="s">
        <v>66</v>
      </c>
    </row>
    <row r="21" spans="2:3" ht="33">
      <c r="B21" s="51" t="s">
        <v>67</v>
      </c>
    </row>
    <row r="22" spans="2:3" ht="33">
      <c r="B22" s="57" t="s">
        <v>68</v>
      </c>
    </row>
    <row r="23" spans="2:3">
      <c r="B23" s="56" t="s">
        <v>58</v>
      </c>
    </row>
    <row r="24" spans="2:3">
      <c r="B24" s="58" t="s">
        <v>85</v>
      </c>
    </row>
    <row r="25" spans="2:3">
      <c r="B25" s="55" t="s">
        <v>87</v>
      </c>
      <c r="C25" s="54" t="s">
        <v>69</v>
      </c>
    </row>
    <row r="26" spans="2:3">
      <c r="B26" s="55" t="s">
        <v>88</v>
      </c>
      <c r="C26" s="54" t="s">
        <v>70</v>
      </c>
    </row>
    <row r="27" spans="2:3">
      <c r="B27" s="55" t="s">
        <v>89</v>
      </c>
      <c r="C27" s="54" t="s">
        <v>71</v>
      </c>
    </row>
    <row r="28" spans="2:3">
      <c r="B28" s="58" t="s">
        <v>86</v>
      </c>
    </row>
    <row r="29" spans="2:3">
      <c r="B29" s="55" t="s">
        <v>90</v>
      </c>
      <c r="C29" s="54" t="s">
        <v>72</v>
      </c>
    </row>
    <row r="30" spans="2:3">
      <c r="B30" s="55" t="s">
        <v>91</v>
      </c>
      <c r="C30" s="54" t="s">
        <v>73</v>
      </c>
    </row>
    <row r="31" spans="2:3">
      <c r="B31" s="55" t="s">
        <v>92</v>
      </c>
      <c r="C31" s="54" t="s">
        <v>74</v>
      </c>
    </row>
    <row r="32" spans="2:3">
      <c r="B32" s="55" t="s">
        <v>93</v>
      </c>
      <c r="C32" s="54" t="s">
        <v>75</v>
      </c>
    </row>
    <row r="33" spans="2:3">
      <c r="B33" s="55" t="s">
        <v>94</v>
      </c>
      <c r="C33" s="54" t="s">
        <v>80</v>
      </c>
    </row>
    <row r="36" spans="2:3">
      <c r="B36" s="2" t="s">
        <v>28</v>
      </c>
    </row>
    <row r="37" spans="2:3">
      <c r="B37" s="60" t="s">
        <v>81</v>
      </c>
    </row>
  </sheetData>
  <conditionalFormatting sqref="B36">
    <cfRule type="cellIs" dxfId="2" priority="1" operator="lessThan">
      <formula>0</formula>
    </cfRule>
  </conditionalFormatting>
  <hyperlinks>
    <hyperlink ref="B37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tabSelected="1" topLeftCell="A13" zoomScale="85" zoomScaleNormal="85" workbookViewId="0">
      <selection activeCell="A54" sqref="A54"/>
    </sheetView>
  </sheetViews>
  <sheetFormatPr defaultColWidth="9.140625" defaultRowHeight="14.25"/>
  <cols>
    <col min="1" max="1" width="74.5703125" style="2" customWidth="1"/>
    <col min="2" max="2" width="17.5703125" style="2" bestFit="1" customWidth="1"/>
    <col min="3" max="4" width="14.140625" style="2" bestFit="1" customWidth="1"/>
    <col min="5" max="5" width="15.85546875" style="2" bestFit="1" customWidth="1"/>
    <col min="6" max="16384" width="9.140625" style="2"/>
  </cols>
  <sheetData>
    <row r="2" spans="1:5" ht="15">
      <c r="A2" s="3" t="s">
        <v>27</v>
      </c>
    </row>
    <row r="3" spans="1:5" ht="15">
      <c r="A3" s="3" t="s">
        <v>59</v>
      </c>
    </row>
    <row r="4" spans="1:5" ht="15">
      <c r="A4" s="3" t="s">
        <v>60</v>
      </c>
    </row>
    <row r="5" spans="1:5" ht="15">
      <c r="A5" s="3"/>
    </row>
    <row r="7" spans="1:5" ht="15">
      <c r="A7" s="8" t="s">
        <v>26</v>
      </c>
    </row>
    <row r="8" spans="1:5" ht="15">
      <c r="A8" s="8"/>
      <c r="B8" s="66"/>
      <c r="D8" s="62"/>
    </row>
    <row r="9" spans="1:5">
      <c r="A9" s="61"/>
      <c r="B9" s="63"/>
    </row>
    <row r="10" spans="1:5">
      <c r="A10" s="10" t="s">
        <v>61</v>
      </c>
      <c r="B10" s="64">
        <v>80</v>
      </c>
      <c r="C10" s="1"/>
      <c r="E10" s="1"/>
    </row>
    <row r="11" spans="1:5">
      <c r="A11" s="10"/>
      <c r="B11" s="65"/>
      <c r="C11" s="1"/>
      <c r="E11" s="1"/>
    </row>
    <row r="12" spans="1:5" s="10" customFormat="1">
      <c r="A12" s="36" t="s">
        <v>25</v>
      </c>
      <c r="B12" s="46" t="s">
        <v>24</v>
      </c>
      <c r="C12" s="34"/>
      <c r="D12" s="34"/>
    </row>
    <row r="13" spans="1:5">
      <c r="A13" s="48" t="s">
        <v>20</v>
      </c>
      <c r="B13" s="11">
        <v>0</v>
      </c>
      <c r="C13" s="10" t="s">
        <v>3</v>
      </c>
      <c r="D13" s="25" t="s">
        <v>95</v>
      </c>
      <c r="E13" s="1"/>
    </row>
    <row r="14" spans="1:5">
      <c r="A14" s="48" t="s">
        <v>21</v>
      </c>
      <c r="B14" s="11">
        <v>0</v>
      </c>
      <c r="C14" s="10" t="s">
        <v>3</v>
      </c>
      <c r="D14" s="25" t="s">
        <v>96</v>
      </c>
      <c r="E14" s="1"/>
    </row>
    <row r="15" spans="1:5">
      <c r="A15" s="48" t="s">
        <v>22</v>
      </c>
      <c r="B15" s="11">
        <v>0</v>
      </c>
      <c r="C15" s="10" t="s">
        <v>3</v>
      </c>
      <c r="D15" s="25" t="s">
        <v>97</v>
      </c>
      <c r="E15" s="1"/>
    </row>
    <row r="16" spans="1:5">
      <c r="A16" s="10"/>
      <c r="B16" s="11"/>
      <c r="C16" s="10"/>
      <c r="D16" s="26"/>
      <c r="E16" s="1"/>
    </row>
    <row r="17" spans="1:5">
      <c r="A17" s="35" t="s">
        <v>15</v>
      </c>
      <c r="B17" s="47" t="s">
        <v>24</v>
      </c>
      <c r="C17" s="10"/>
      <c r="D17" s="26"/>
      <c r="E17" s="1"/>
    </row>
    <row r="18" spans="1:5">
      <c r="A18" s="12" t="s">
        <v>44</v>
      </c>
      <c r="B18" s="28">
        <v>0</v>
      </c>
      <c r="C18" s="10" t="s">
        <v>3</v>
      </c>
      <c r="D18" s="2" t="s">
        <v>29</v>
      </c>
      <c r="E18" s="1"/>
    </row>
    <row r="19" spans="1:5">
      <c r="A19" s="27" t="s">
        <v>45</v>
      </c>
      <c r="B19" s="28">
        <v>0</v>
      </c>
      <c r="C19" s="10" t="s">
        <v>3</v>
      </c>
      <c r="D19" s="2" t="s">
        <v>30</v>
      </c>
      <c r="E19" s="1"/>
    </row>
    <row r="20" spans="1:5">
      <c r="A20" s="12" t="s">
        <v>5</v>
      </c>
      <c r="B20" s="11">
        <v>0</v>
      </c>
      <c r="C20" s="10" t="s">
        <v>3</v>
      </c>
      <c r="D20" s="2" t="s">
        <v>31</v>
      </c>
      <c r="E20" s="1"/>
    </row>
    <row r="21" spans="1:5">
      <c r="A21" s="12" t="s">
        <v>6</v>
      </c>
      <c r="B21" s="11">
        <v>0</v>
      </c>
      <c r="C21" s="10" t="s">
        <v>3</v>
      </c>
      <c r="D21" s="2" t="s">
        <v>32</v>
      </c>
      <c r="E21" s="1"/>
    </row>
    <row r="22" spans="1:5">
      <c r="A22" s="12" t="s">
        <v>7</v>
      </c>
      <c r="B22" s="11">
        <v>0</v>
      </c>
      <c r="C22" s="10" t="s">
        <v>3</v>
      </c>
      <c r="D22" s="2" t="s">
        <v>82</v>
      </c>
      <c r="E22" s="1"/>
    </row>
    <row r="23" spans="1:5">
      <c r="A23" s="12"/>
      <c r="B23" s="11"/>
      <c r="C23" s="10"/>
      <c r="E23" s="1"/>
    </row>
    <row r="24" spans="1:5">
      <c r="A24" s="12"/>
      <c r="B24" s="11"/>
      <c r="C24" s="10"/>
      <c r="E24" s="1"/>
    </row>
    <row r="25" spans="1:5" ht="15">
      <c r="A25" s="12"/>
      <c r="B25" s="68" t="s">
        <v>19</v>
      </c>
      <c r="C25" s="68"/>
      <c r="D25" s="68"/>
      <c r="E25" s="1"/>
    </row>
    <row r="26" spans="1:5" ht="15">
      <c r="A26" s="6" t="s">
        <v>34</v>
      </c>
      <c r="B26" s="4" t="s">
        <v>12</v>
      </c>
      <c r="C26" s="4" t="s">
        <v>13</v>
      </c>
      <c r="D26" s="4" t="s">
        <v>14</v>
      </c>
      <c r="E26" s="4" t="s">
        <v>0</v>
      </c>
    </row>
    <row r="27" spans="1:5">
      <c r="A27" s="13" t="s">
        <v>11</v>
      </c>
      <c r="B27" s="5" t="s">
        <v>8</v>
      </c>
      <c r="C27" s="5" t="s">
        <v>4</v>
      </c>
      <c r="D27" s="5" t="s">
        <v>1</v>
      </c>
      <c r="E27" s="5"/>
    </row>
    <row r="28" spans="1:5">
      <c r="A28" s="37" t="s">
        <v>16</v>
      </c>
      <c r="B28" s="38">
        <v>18</v>
      </c>
      <c r="C28" s="38">
        <v>10</v>
      </c>
      <c r="D28" s="38">
        <v>3</v>
      </c>
      <c r="E28" s="39"/>
    </row>
    <row r="29" spans="1:5" s="3" customFormat="1" ht="15">
      <c r="A29" s="14" t="s">
        <v>17</v>
      </c>
      <c r="B29" s="15">
        <v>0.33333000000000002</v>
      </c>
      <c r="C29" s="15">
        <v>0.33333000000000002</v>
      </c>
      <c r="D29" s="15">
        <v>0.33333000000000002</v>
      </c>
      <c r="E29" s="16">
        <f>SUM(B29:D29)</f>
        <v>0.99999000000000005</v>
      </c>
    </row>
    <row r="30" spans="1:5" ht="15">
      <c r="A30" s="14" t="s">
        <v>18</v>
      </c>
      <c r="B30" s="44">
        <f>B10*B29</f>
        <v>26.666400000000003</v>
      </c>
      <c r="C30" s="44">
        <f>B10*C29</f>
        <v>26.666400000000003</v>
      </c>
      <c r="D30" s="44">
        <f>B10*D29</f>
        <v>26.666400000000003</v>
      </c>
      <c r="E30" s="43">
        <f>SUM(B30:D30)</f>
        <v>79.999200000000002</v>
      </c>
    </row>
    <row r="31" spans="1:5" ht="15">
      <c r="A31" s="14"/>
      <c r="B31" s="43"/>
      <c r="C31" s="43"/>
      <c r="D31" s="43"/>
      <c r="E31" s="43"/>
    </row>
    <row r="32" spans="1:5">
      <c r="A32" s="42" t="s">
        <v>35</v>
      </c>
      <c r="B32" s="40">
        <f>B30*B13</f>
        <v>0</v>
      </c>
      <c r="C32" s="40"/>
      <c r="D32" s="40"/>
      <c r="E32" s="41">
        <f t="shared" ref="E32:E35" si="0">SUM(B32:D32)</f>
        <v>0</v>
      </c>
    </row>
    <row r="33" spans="1:7">
      <c r="A33" s="42" t="s">
        <v>36</v>
      </c>
      <c r="B33" s="40"/>
      <c r="C33" s="40">
        <f>C30*B14</f>
        <v>0</v>
      </c>
      <c r="D33" s="40"/>
      <c r="E33" s="41">
        <f t="shared" si="0"/>
        <v>0</v>
      </c>
    </row>
    <row r="34" spans="1:7">
      <c r="A34" s="42" t="s">
        <v>37</v>
      </c>
      <c r="B34" s="40"/>
      <c r="C34" s="40"/>
      <c r="D34" s="40">
        <f>D30*B15</f>
        <v>0</v>
      </c>
      <c r="E34" s="41">
        <f t="shared" si="0"/>
        <v>0</v>
      </c>
    </row>
    <row r="35" spans="1:7">
      <c r="A35" s="13" t="s">
        <v>2</v>
      </c>
      <c r="B35" s="17">
        <f>SUM(B32:B34)</f>
        <v>0</v>
      </c>
      <c r="C35" s="17">
        <f>SUM(C32:C34)</f>
        <v>0</v>
      </c>
      <c r="D35" s="17">
        <f>SUM(D32:D34)</f>
        <v>0</v>
      </c>
      <c r="E35" s="18">
        <f t="shared" si="0"/>
        <v>0</v>
      </c>
    </row>
    <row r="36" spans="1:7">
      <c r="A36" s="13"/>
      <c r="B36" s="5"/>
      <c r="C36" s="5"/>
      <c r="D36" s="5"/>
      <c r="E36" s="5"/>
    </row>
    <row r="37" spans="1:7" ht="15">
      <c r="A37" s="6" t="s">
        <v>23</v>
      </c>
      <c r="B37" s="19">
        <f>B35*52</f>
        <v>0</v>
      </c>
      <c r="C37" s="19">
        <f t="shared" ref="C37:D37" si="1">C35*52</f>
        <v>0</v>
      </c>
      <c r="D37" s="19">
        <f t="shared" si="1"/>
        <v>0</v>
      </c>
      <c r="E37" s="19">
        <f>SUM(B37:D37)</f>
        <v>0</v>
      </c>
    </row>
    <row r="39" spans="1:7" ht="15">
      <c r="A39" s="20" t="s">
        <v>43</v>
      </c>
      <c r="B39" s="29"/>
      <c r="C39" s="13"/>
      <c r="D39" s="13"/>
      <c r="E39" s="13"/>
    </row>
    <row r="40" spans="1:7">
      <c r="A40" s="21" t="s">
        <v>38</v>
      </c>
      <c r="B40" s="30">
        <f>0*B18</f>
        <v>0</v>
      </c>
      <c r="C40" s="13"/>
      <c r="D40" s="13"/>
      <c r="E40" s="22">
        <f>SUM(B40:D40)</f>
        <v>0</v>
      </c>
      <c r="G40" s="2" t="s">
        <v>33</v>
      </c>
    </row>
    <row r="41" spans="1:7">
      <c r="A41" s="23" t="s">
        <v>39</v>
      </c>
      <c r="B41" s="30">
        <f>0*B19</f>
        <v>0</v>
      </c>
      <c r="C41" s="22">
        <f>0*B19</f>
        <v>0</v>
      </c>
      <c r="D41" s="22"/>
      <c r="E41" s="22">
        <f t="shared" ref="E41:E53" si="2">SUM(B41:D41)</f>
        <v>0</v>
      </c>
      <c r="G41" s="2" t="s">
        <v>33</v>
      </c>
    </row>
    <row r="42" spans="1:7">
      <c r="A42" s="23"/>
      <c r="B42" s="30"/>
      <c r="C42" s="22"/>
      <c r="D42" s="13"/>
      <c r="E42" s="22"/>
    </row>
    <row r="43" spans="1:7">
      <c r="A43" s="21" t="s">
        <v>40</v>
      </c>
      <c r="B43" s="30">
        <f>0*B20</f>
        <v>0</v>
      </c>
      <c r="C43" s="22">
        <f>0*B20</f>
        <v>0</v>
      </c>
      <c r="D43" s="22">
        <f>0*B20</f>
        <v>0</v>
      </c>
      <c r="E43" s="22">
        <f t="shared" si="2"/>
        <v>0</v>
      </c>
      <c r="G43" s="2" t="s">
        <v>76</v>
      </c>
    </row>
    <row r="44" spans="1:7">
      <c r="A44" s="21" t="s">
        <v>41</v>
      </c>
      <c r="B44" s="30">
        <f>0*B21</f>
        <v>0</v>
      </c>
      <c r="C44" s="22">
        <f>0*B21</f>
        <v>0</v>
      </c>
      <c r="D44" s="22">
        <f>0*B21</f>
        <v>0</v>
      </c>
      <c r="E44" s="22">
        <f t="shared" si="2"/>
        <v>0</v>
      </c>
      <c r="G44" s="2" t="s">
        <v>77</v>
      </c>
    </row>
    <row r="45" spans="1:7">
      <c r="A45" s="21" t="s">
        <v>42</v>
      </c>
      <c r="B45" s="29"/>
      <c r="C45" s="22">
        <f>0*B22</f>
        <v>0</v>
      </c>
      <c r="D45" s="22">
        <f>0*B22</f>
        <v>0</v>
      </c>
      <c r="E45" s="22">
        <f t="shared" si="2"/>
        <v>0</v>
      </c>
      <c r="G45" s="2" t="s">
        <v>78</v>
      </c>
    </row>
    <row r="46" spans="1:7">
      <c r="A46" s="21"/>
      <c r="B46" s="29"/>
      <c r="C46" s="13"/>
      <c r="D46" s="13"/>
      <c r="E46" s="22"/>
    </row>
    <row r="47" spans="1:7">
      <c r="A47" s="13" t="s">
        <v>9</v>
      </c>
      <c r="B47" s="22">
        <f>SUM(B40:B45)</f>
        <v>0</v>
      </c>
      <c r="C47" s="22">
        <f>SUM(C40:C45)</f>
        <v>0</v>
      </c>
      <c r="D47" s="22">
        <f>SUM(D40:D45)</f>
        <v>0</v>
      </c>
      <c r="E47" s="22">
        <f t="shared" si="2"/>
        <v>0</v>
      </c>
    </row>
    <row r="48" spans="1:7">
      <c r="A48" s="13"/>
      <c r="B48" s="22"/>
      <c r="C48" s="22"/>
      <c r="D48" s="22"/>
      <c r="E48" s="22"/>
    </row>
    <row r="49" spans="1:5" s="31" customFormat="1" ht="15">
      <c r="A49" s="6" t="s">
        <v>62</v>
      </c>
      <c r="B49" s="24">
        <f>B47*52</f>
        <v>0</v>
      </c>
      <c r="C49" s="24">
        <f t="shared" ref="C49:D49" si="3">C47*52</f>
        <v>0</v>
      </c>
      <c r="D49" s="24">
        <f t="shared" si="3"/>
        <v>0</v>
      </c>
      <c r="E49" s="24">
        <f t="shared" si="2"/>
        <v>0</v>
      </c>
    </row>
    <row r="50" spans="1:5" s="31" customFormat="1" ht="15">
      <c r="A50" s="32"/>
      <c r="B50" s="33"/>
      <c r="C50" s="33"/>
      <c r="D50" s="33"/>
      <c r="E50" s="22"/>
    </row>
    <row r="51" spans="1:5" ht="15">
      <c r="A51" s="32" t="s">
        <v>10</v>
      </c>
      <c r="B51" s="33">
        <f>B49-B37</f>
        <v>0</v>
      </c>
      <c r="C51" s="33">
        <f>C49-C37</f>
        <v>0</v>
      </c>
      <c r="D51" s="33">
        <f>D49-D37</f>
        <v>0</v>
      </c>
      <c r="E51" s="7">
        <f t="shared" si="2"/>
        <v>0</v>
      </c>
    </row>
    <row r="52" spans="1:5">
      <c r="A52" s="13"/>
      <c r="B52" s="13"/>
      <c r="C52" s="13"/>
      <c r="D52" s="13"/>
      <c r="E52" s="22"/>
    </row>
    <row r="53" spans="1:5" ht="15">
      <c r="A53" s="6" t="s">
        <v>98</v>
      </c>
      <c r="B53" s="24">
        <f>B51*0.95</f>
        <v>0</v>
      </c>
      <c r="C53" s="24">
        <f t="shared" ref="C53:D53" si="4">C51*0.95</f>
        <v>0</v>
      </c>
      <c r="D53" s="24">
        <f t="shared" si="4"/>
        <v>0</v>
      </c>
      <c r="E53" s="24">
        <f t="shared" si="2"/>
        <v>0</v>
      </c>
    </row>
    <row r="55" spans="1:5">
      <c r="A55" s="9"/>
    </row>
    <row r="56" spans="1:5">
      <c r="A56" s="2" t="s">
        <v>28</v>
      </c>
      <c r="B56" s="45"/>
      <c r="C56" s="45"/>
      <c r="D56" s="45"/>
      <c r="E56" s="45"/>
    </row>
    <row r="57" spans="1:5">
      <c r="B57" s="45"/>
      <c r="C57" s="45"/>
      <c r="D57" s="45"/>
      <c r="E57" s="45"/>
    </row>
  </sheetData>
  <mergeCells count="1">
    <mergeCell ref="B25:D25"/>
  </mergeCells>
  <conditionalFormatting sqref="A60:XFD1048576 B55:XFD55 A56:XFD57 A7:XFD54">
    <cfRule type="cellIs" dxfId="1" priority="11" operator="lessThan">
      <formula>0</formula>
    </cfRule>
  </conditionalFormatting>
  <conditionalFormatting sqref="A55">
    <cfRule type="cellIs" dxfId="0" priority="1" operator="lessThan">
      <formula>0</formula>
    </cfRule>
  </conditionalFormatting>
  <pageMargins left="0.7" right="0.7" top="0.75" bottom="0.75" header="0.3" footer="0.3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Intructions</vt:lpstr>
      <vt:lpstr>ECH savings model</vt:lpstr>
      <vt:lpstr>Intructions!_Hlk27076867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Carter</dc:creator>
  <cp:lastModifiedBy>Rachel Carter</cp:lastModifiedBy>
  <cp:lastPrinted>2019-12-12T15:03:44Z</cp:lastPrinted>
  <dcterms:created xsi:type="dcterms:W3CDTF">2019-07-18T13:32:07Z</dcterms:created>
  <dcterms:modified xsi:type="dcterms:W3CDTF">2020-01-08T10:01:51Z</dcterms:modified>
</cp:coreProperties>
</file>